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1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Sheet1!$A$3:$S$26</definedName>
  </definedNames>
  <calcPr calcId="145621"/>
</workbook>
</file>

<file path=xl/calcChain.xml><?xml version="1.0" encoding="utf-8"?>
<calcChain xmlns="http://schemas.openxmlformats.org/spreadsheetml/2006/main">
  <c r="E26" i="1" l="1"/>
  <c r="D26" i="1"/>
  <c r="E25" i="1"/>
  <c r="D25" i="1"/>
  <c r="E24" i="1"/>
  <c r="D24" i="1"/>
  <c r="E23" i="1"/>
  <c r="D23" i="1"/>
  <c r="D22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D7" i="1"/>
  <c r="E6" i="1"/>
  <c r="D6" i="1"/>
  <c r="E5" i="1"/>
  <c r="D5" i="1"/>
  <c r="E4" i="1"/>
</calcChain>
</file>

<file path=xl/sharedStrings.xml><?xml version="1.0" encoding="utf-8"?>
<sst xmlns="http://schemas.openxmlformats.org/spreadsheetml/2006/main" count="101" uniqueCount="62">
  <si>
    <t>2020年度上市公司年报审计项目情况</t>
  </si>
  <si>
    <t>证券代码</t>
  </si>
  <si>
    <t>证券简称</t>
  </si>
  <si>
    <t>所属行业</t>
  </si>
  <si>
    <t>资产总计（亿元）</t>
  </si>
  <si>
    <t>审计收费（万元）</t>
  </si>
  <si>
    <t>审计机构</t>
  </si>
  <si>
    <t>000860.SZ</t>
  </si>
  <si>
    <t>顺鑫农业</t>
  </si>
  <si>
    <t>制造业</t>
  </si>
  <si>
    <t>北京兴华</t>
  </si>
  <si>
    <t>002141.SZ</t>
  </si>
  <si>
    <t>贤丰控股</t>
  </si>
  <si>
    <t>002272.SZ</t>
  </si>
  <si>
    <t>川润股份</t>
  </si>
  <si>
    <t>002535.SZ</t>
  </si>
  <si>
    <t>ST林重</t>
  </si>
  <si>
    <t>002779.SZ</t>
  </si>
  <si>
    <t>中坚科技</t>
  </si>
  <si>
    <t>002872.SZ</t>
  </si>
  <si>
    <r>
      <t>ST</t>
    </r>
    <r>
      <rPr>
        <sz val="10"/>
        <color rgb="FF000000"/>
        <rFont val="仿宋"/>
        <family val="3"/>
        <charset val="134"/>
      </rPr>
      <t>天圣</t>
    </r>
  </si>
  <si>
    <t>批发和零售业</t>
  </si>
  <si>
    <t>300066.SZ</t>
  </si>
  <si>
    <t>三川智慧</t>
  </si>
  <si>
    <t>300150.SZ</t>
  </si>
  <si>
    <t>世纪瑞尔</t>
  </si>
  <si>
    <t>信息传输、软件和信息技术服务业</t>
  </si>
  <si>
    <t>300169.SZ</t>
  </si>
  <si>
    <t>天晟新材</t>
  </si>
  <si>
    <t>300354.SZ</t>
  </si>
  <si>
    <t>东华测试</t>
  </si>
  <si>
    <t>300370.SZ</t>
  </si>
  <si>
    <t>ST安控</t>
  </si>
  <si>
    <t>600053.SH</t>
  </si>
  <si>
    <t>九鼎投资</t>
  </si>
  <si>
    <t>金融业</t>
  </si>
  <si>
    <t>600159.SH</t>
  </si>
  <si>
    <t>大龙地产</t>
  </si>
  <si>
    <t>房地产业</t>
  </si>
  <si>
    <t>600222.SH</t>
  </si>
  <si>
    <t>太龙药业</t>
  </si>
  <si>
    <t>600288.SH</t>
  </si>
  <si>
    <t>大恒科技</t>
  </si>
  <si>
    <t>600595.SH</t>
  </si>
  <si>
    <r>
      <t>*ST</t>
    </r>
    <r>
      <rPr>
        <sz val="10"/>
        <color indexed="8"/>
        <rFont val="仿宋"/>
        <family val="3"/>
        <charset val="134"/>
      </rPr>
      <t>中孚</t>
    </r>
  </si>
  <si>
    <t>600664.SH</t>
  </si>
  <si>
    <t>哈药股份</t>
  </si>
  <si>
    <t>600781.SH</t>
  </si>
  <si>
    <t>ST辅仁</t>
  </si>
  <si>
    <t>601028.SH</t>
  </si>
  <si>
    <t>玉龙股份</t>
  </si>
  <si>
    <t>601113.SH</t>
  </si>
  <si>
    <r>
      <t>ST</t>
    </r>
    <r>
      <rPr>
        <sz val="10"/>
        <color indexed="8"/>
        <rFont val="仿宋"/>
        <family val="3"/>
        <charset val="134"/>
      </rPr>
      <t>华鼎</t>
    </r>
  </si>
  <si>
    <t>601929.SH</t>
  </si>
  <si>
    <t>吉视传媒</t>
  </si>
  <si>
    <t>603025.SH</t>
  </si>
  <si>
    <t>大豪科技</t>
  </si>
  <si>
    <t>603909.SH</t>
  </si>
  <si>
    <t>合诚股份</t>
  </si>
  <si>
    <t>科学研究和技术服务业</t>
  </si>
  <si>
    <t>注：</t>
    <phoneticPr fontId="9" type="noConversion"/>
  </si>
  <si>
    <t>1、包括截至2021年4月30日已披露2020年年报的A股与B股上市公司，按证券代码升序排序；
2、上市公司所属行业，行业分类采用证监会门类行业；
3、为上市公司合并报表总资产；
4、审计收费只包含年报审计费用，不包含内控审计费用；为含税金额。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</si>
</sst>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#,##0_ "/>
  </numFmts>
  <fonts count="12">
    <font>
      <sz val="12"/>
      <color theme="1"/>
      <name val="宋体"/>
      <charset val="134"/>
      <scheme val="minor"/>
    </font>
    <font>
      <b/>
      <sz val="16"/>
      <name val="宋体"/>
      <family val="3"/>
      <charset val="134"/>
      <scheme val="major"/>
    </font>
    <font>
      <sz val="10"/>
      <name val="仿宋_GB2312"/>
      <charset val="134"/>
    </font>
    <font>
      <sz val="10"/>
      <name val="Arial"/>
      <family val="2"/>
    </font>
    <font>
      <b/>
      <sz val="10"/>
      <name val="仿宋_GB2312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仿宋"/>
      <family val="3"/>
      <charset val="134"/>
    </font>
    <font>
      <sz val="10"/>
      <color indexed="8"/>
      <name val="仿宋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top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13" workbookViewId="0">
      <selection activeCell="G27" sqref="G27"/>
    </sheetView>
  </sheetViews>
  <sheetFormatPr defaultColWidth="8.75" defaultRowHeight="15"/>
  <cols>
    <col min="1" max="1" width="10.58203125" style="2" customWidth="1"/>
    <col min="2" max="2" width="9.5" style="2" customWidth="1"/>
    <col min="3" max="3" width="36.25" style="2" customWidth="1"/>
    <col min="4" max="5" width="16.58203125" style="2" customWidth="1"/>
    <col min="6" max="6" width="18.75" style="2" customWidth="1"/>
    <col min="7" max="7" width="17.25" style="2"/>
    <col min="8" max="13" width="8.75" style="2"/>
    <col min="14" max="14" width="11.25" style="2" customWidth="1"/>
    <col min="15" max="16384" width="8.75" style="2"/>
  </cols>
  <sheetData>
    <row r="1" spans="1:19" ht="21">
      <c r="A1" s="12" t="s">
        <v>0</v>
      </c>
      <c r="B1" s="12"/>
      <c r="C1" s="12"/>
      <c r="D1" s="12"/>
      <c r="E1" s="12"/>
      <c r="F1" s="1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1" customForma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/>
      <c r="H3" s="7"/>
      <c r="I3" s="10"/>
      <c r="J3" s="10"/>
      <c r="K3" s="11"/>
      <c r="L3" s="7"/>
      <c r="M3" s="10"/>
      <c r="N3" s="7"/>
      <c r="O3" s="11"/>
      <c r="P3" s="7"/>
      <c r="Q3" s="7"/>
    </row>
    <row r="4" spans="1:19">
      <c r="A4" s="8" t="s">
        <v>7</v>
      </c>
      <c r="B4" s="8" t="s">
        <v>8</v>
      </c>
      <c r="C4" s="8" t="s">
        <v>9</v>
      </c>
      <c r="D4" s="9">
        <v>216.73</v>
      </c>
      <c r="E4" s="9">
        <f>600000/(10^4)</f>
        <v>60</v>
      </c>
      <c r="F4" s="8" t="s">
        <v>10</v>
      </c>
    </row>
    <row r="5" spans="1:19">
      <c r="A5" s="8" t="s">
        <v>11</v>
      </c>
      <c r="B5" s="8" t="s">
        <v>12</v>
      </c>
      <c r="C5" s="8" t="s">
        <v>9</v>
      </c>
      <c r="D5" s="9">
        <f>1167240757.94/(10^8)</f>
        <v>11.6724075794</v>
      </c>
      <c r="E5" s="9">
        <f>500000/(10^4)</f>
        <v>50</v>
      </c>
      <c r="F5" s="8" t="s">
        <v>10</v>
      </c>
    </row>
    <row r="6" spans="1:19">
      <c r="A6" s="8" t="s">
        <v>13</v>
      </c>
      <c r="B6" s="8" t="s">
        <v>14</v>
      </c>
      <c r="C6" s="8" t="s">
        <v>9</v>
      </c>
      <c r="D6" s="9">
        <f>2824498916.69/(10^8)</f>
        <v>28.244989166900002</v>
      </c>
      <c r="E6" s="9">
        <f>800000/(10^4)</f>
        <v>80</v>
      </c>
      <c r="F6" s="8" t="s">
        <v>10</v>
      </c>
    </row>
    <row r="7" spans="1:19">
      <c r="A7" s="8" t="s">
        <v>15</v>
      </c>
      <c r="B7" s="8" t="s">
        <v>16</v>
      </c>
      <c r="C7" s="8" t="s">
        <v>9</v>
      </c>
      <c r="D7" s="9">
        <f>4797955478.29/(10^8)</f>
        <v>47.979554782900003</v>
      </c>
      <c r="E7" s="9">
        <v>150</v>
      </c>
      <c r="F7" s="8" t="s">
        <v>10</v>
      </c>
    </row>
    <row r="8" spans="1:19">
      <c r="A8" s="8" t="s">
        <v>17</v>
      </c>
      <c r="B8" s="8" t="s">
        <v>18</v>
      </c>
      <c r="C8" s="8" t="s">
        <v>9</v>
      </c>
      <c r="D8" s="9">
        <f>881575250.11/(10^8)</f>
        <v>8.8157525011000004</v>
      </c>
      <c r="E8" s="9">
        <f>600000/(10^4)</f>
        <v>60</v>
      </c>
      <c r="F8" s="8" t="s">
        <v>10</v>
      </c>
    </row>
    <row r="9" spans="1:19">
      <c r="A9" s="8" t="s">
        <v>19</v>
      </c>
      <c r="B9" s="8" t="s">
        <v>20</v>
      </c>
      <c r="C9" s="8" t="s">
        <v>21</v>
      </c>
      <c r="D9" s="9">
        <f>3645939804.44/(10^8)</f>
        <v>36.459398044400004</v>
      </c>
      <c r="E9" s="9">
        <f>1350000/(10^4)</f>
        <v>135</v>
      </c>
      <c r="F9" s="8" t="s">
        <v>10</v>
      </c>
    </row>
    <row r="10" spans="1:19">
      <c r="A10" s="8" t="s">
        <v>22</v>
      </c>
      <c r="B10" s="8" t="s">
        <v>23</v>
      </c>
      <c r="C10" s="8" t="s">
        <v>9</v>
      </c>
      <c r="D10" s="9">
        <f>2361810449.65/(10^8)</f>
        <v>23.618104496500003</v>
      </c>
      <c r="E10" s="9">
        <f>600000/(10^4)</f>
        <v>60</v>
      </c>
      <c r="F10" s="8" t="s">
        <v>10</v>
      </c>
    </row>
    <row r="11" spans="1:19">
      <c r="A11" s="8" t="s">
        <v>24</v>
      </c>
      <c r="B11" s="8" t="s">
        <v>25</v>
      </c>
      <c r="C11" s="8" t="s">
        <v>26</v>
      </c>
      <c r="D11" s="9">
        <f>2271530972.14/(10^8)</f>
        <v>22.715309721399997</v>
      </c>
      <c r="E11" s="9">
        <f>360000/(10^4)</f>
        <v>36</v>
      </c>
      <c r="F11" s="8" t="s">
        <v>10</v>
      </c>
    </row>
    <row r="12" spans="1:19">
      <c r="A12" s="8" t="s">
        <v>27</v>
      </c>
      <c r="B12" s="8" t="s">
        <v>28</v>
      </c>
      <c r="C12" s="8" t="s">
        <v>9</v>
      </c>
      <c r="D12" s="9">
        <f>1729466473.59/(10^8)</f>
        <v>17.2946647359</v>
      </c>
      <c r="E12" s="9">
        <f>800000/(10^4)</f>
        <v>80</v>
      </c>
      <c r="F12" s="8" t="s">
        <v>10</v>
      </c>
    </row>
    <row r="13" spans="1:19">
      <c r="A13" s="8" t="s">
        <v>29</v>
      </c>
      <c r="B13" s="8" t="s">
        <v>30</v>
      </c>
      <c r="C13" s="8" t="s">
        <v>9</v>
      </c>
      <c r="D13" s="9">
        <f>486841455.49/(10^8)</f>
        <v>4.8684145549000002</v>
      </c>
      <c r="E13" s="9">
        <f>450000/(10^4)</f>
        <v>45</v>
      </c>
      <c r="F13" s="8" t="s">
        <v>10</v>
      </c>
    </row>
    <row r="14" spans="1:19">
      <c r="A14" s="8" t="s">
        <v>31</v>
      </c>
      <c r="B14" s="8" t="s">
        <v>32</v>
      </c>
      <c r="C14" s="8" t="s">
        <v>9</v>
      </c>
      <c r="D14" s="9">
        <f>2967279602.47/(10^8)</f>
        <v>29.672796024699998</v>
      </c>
      <c r="E14" s="9">
        <v>280</v>
      </c>
      <c r="F14" s="8" t="s">
        <v>10</v>
      </c>
    </row>
    <row r="15" spans="1:19">
      <c r="A15" s="8" t="s">
        <v>33</v>
      </c>
      <c r="B15" s="8" t="s">
        <v>34</v>
      </c>
      <c r="C15" s="8" t="s">
        <v>35</v>
      </c>
      <c r="D15" s="9">
        <f>3362559593.54/(10^8)</f>
        <v>33.6255959354</v>
      </c>
      <c r="E15" s="9">
        <f>650000/(10^4)</f>
        <v>65</v>
      </c>
      <c r="F15" s="8" t="s">
        <v>10</v>
      </c>
    </row>
    <row r="16" spans="1:19">
      <c r="A16" s="8" t="s">
        <v>36</v>
      </c>
      <c r="B16" s="8" t="s">
        <v>37</v>
      </c>
      <c r="C16" s="8" t="s">
        <v>38</v>
      </c>
      <c r="D16" s="9">
        <f>4373778900.14/(10^8)</f>
        <v>43.737789001400003</v>
      </c>
      <c r="E16" s="9">
        <f>500000/(10^4)</f>
        <v>50</v>
      </c>
      <c r="F16" s="8" t="s">
        <v>10</v>
      </c>
    </row>
    <row r="17" spans="1:6">
      <c r="A17" s="8" t="s">
        <v>39</v>
      </c>
      <c r="B17" s="8" t="s">
        <v>40</v>
      </c>
      <c r="C17" s="8" t="s">
        <v>9</v>
      </c>
      <c r="D17" s="9">
        <f>3389394715.08/(10^8)</f>
        <v>33.893947150800003</v>
      </c>
      <c r="E17" s="9">
        <f>520000/(10^4)</f>
        <v>52</v>
      </c>
      <c r="F17" s="8" t="s">
        <v>10</v>
      </c>
    </row>
    <row r="18" spans="1:6">
      <c r="A18" s="8" t="s">
        <v>41</v>
      </c>
      <c r="B18" s="8" t="s">
        <v>42</v>
      </c>
      <c r="C18" s="8" t="s">
        <v>9</v>
      </c>
      <c r="D18" s="9">
        <f>3603742311.97/(10^8)</f>
        <v>36.037423119700001</v>
      </c>
      <c r="E18" s="9">
        <f>650000/(10^4)</f>
        <v>65</v>
      </c>
      <c r="F18" s="8" t="s">
        <v>10</v>
      </c>
    </row>
    <row r="19" spans="1:6">
      <c r="A19" s="8" t="s">
        <v>43</v>
      </c>
      <c r="B19" s="8" t="s">
        <v>44</v>
      </c>
      <c r="C19" s="8" t="s">
        <v>9</v>
      </c>
      <c r="D19" s="9">
        <f>20266150475.35/(10^8)</f>
        <v>202.6615047535</v>
      </c>
      <c r="E19" s="9">
        <f>800000/(10^4)</f>
        <v>80</v>
      </c>
      <c r="F19" s="8" t="s">
        <v>10</v>
      </c>
    </row>
    <row r="20" spans="1:6">
      <c r="A20" s="8" t="s">
        <v>45</v>
      </c>
      <c r="B20" s="8" t="s">
        <v>46</v>
      </c>
      <c r="C20" s="8" t="s">
        <v>9</v>
      </c>
      <c r="D20" s="9">
        <f>11847534453.08/(10^8)</f>
        <v>118.4753445308</v>
      </c>
      <c r="E20" s="9">
        <f>800000/(10^4)</f>
        <v>80</v>
      </c>
      <c r="F20" s="8" t="s">
        <v>10</v>
      </c>
    </row>
    <row r="21" spans="1:6">
      <c r="A21" s="8" t="s">
        <v>47</v>
      </c>
      <c r="B21" s="8" t="s">
        <v>48</v>
      </c>
      <c r="C21" s="8" t="s">
        <v>9</v>
      </c>
      <c r="D21" s="9">
        <f>10917421093.41/(10^8)</f>
        <v>109.1742109341</v>
      </c>
      <c r="E21" s="9">
        <v>300</v>
      </c>
      <c r="F21" s="8" t="s">
        <v>10</v>
      </c>
    </row>
    <row r="22" spans="1:6">
      <c r="A22" s="8" t="s">
        <v>49</v>
      </c>
      <c r="B22" s="8" t="s">
        <v>50</v>
      </c>
      <c r="C22" s="8" t="s">
        <v>9</v>
      </c>
      <c r="D22" s="9">
        <f>3712030779.15/(10^8)</f>
        <v>37.120307791500004</v>
      </c>
      <c r="E22" s="9">
        <v>60</v>
      </c>
      <c r="F22" s="8" t="s">
        <v>10</v>
      </c>
    </row>
    <row r="23" spans="1:6">
      <c r="A23" s="8" t="s">
        <v>51</v>
      </c>
      <c r="B23" s="8" t="s">
        <v>52</v>
      </c>
      <c r="C23" s="8" t="s">
        <v>9</v>
      </c>
      <c r="D23" s="9">
        <f>7289920171.77/(10^8)</f>
        <v>72.899201717700009</v>
      </c>
      <c r="E23" s="9">
        <f>1800000/(10^4)</f>
        <v>180</v>
      </c>
      <c r="F23" s="8" t="s">
        <v>10</v>
      </c>
    </row>
    <row r="24" spans="1:6">
      <c r="A24" s="8" t="s">
        <v>53</v>
      </c>
      <c r="B24" s="8" t="s">
        <v>54</v>
      </c>
      <c r="C24" s="8" t="s">
        <v>26</v>
      </c>
      <c r="D24" s="9">
        <f>14181320676.39/(10^8)</f>
        <v>141.81320676389998</v>
      </c>
      <c r="E24" s="9">
        <f>800000/(10^4)</f>
        <v>80</v>
      </c>
      <c r="F24" s="8" t="s">
        <v>10</v>
      </c>
    </row>
    <row r="25" spans="1:6">
      <c r="A25" s="8" t="s">
        <v>55</v>
      </c>
      <c r="B25" s="8" t="s">
        <v>56</v>
      </c>
      <c r="C25" s="8" t="s">
        <v>9</v>
      </c>
      <c r="D25" s="9">
        <f>2072461930.55/(10^8)</f>
        <v>20.724619305499999</v>
      </c>
      <c r="E25" s="9">
        <f>500000/(10^4)</f>
        <v>50</v>
      </c>
      <c r="F25" s="8" t="s">
        <v>10</v>
      </c>
    </row>
    <row r="26" spans="1:6">
      <c r="A26" s="8" t="s">
        <v>57</v>
      </c>
      <c r="B26" s="8" t="s">
        <v>58</v>
      </c>
      <c r="C26" s="8" t="s">
        <v>59</v>
      </c>
      <c r="D26" s="9">
        <f>1496113611.81/(10^8)</f>
        <v>14.961136118099999</v>
      </c>
      <c r="E26" s="9">
        <f>600000/(10^4)</f>
        <v>60</v>
      </c>
      <c r="F26" s="8" t="s">
        <v>10</v>
      </c>
    </row>
    <row r="28" spans="1:6" ht="64" customHeight="1">
      <c r="A28" s="14" t="s">
        <v>60</v>
      </c>
      <c r="B28" s="13" t="s">
        <v>61</v>
      </c>
      <c r="C28" s="13"/>
      <c r="D28" s="13"/>
      <c r="E28" s="13"/>
      <c r="F28" s="13"/>
    </row>
  </sheetData>
  <autoFilter ref="A3:S26">
    <sortState ref="A4:S26">
      <sortCondition ref="A3:A26"/>
    </sortState>
  </autoFilter>
  <mergeCells count="2">
    <mergeCell ref="A1:F1"/>
    <mergeCell ref="B28:F28"/>
  </mergeCells>
  <phoneticPr fontId="9" type="noConversion"/>
  <pageMargins left="0.75" right="0.75" top="1" bottom="1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5"/>
  <sheetData/>
  <phoneticPr fontId="9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5"/>
  <sheetData/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谭和</dc:creator>
  <cp:lastModifiedBy>admin</cp:lastModifiedBy>
  <dcterms:created xsi:type="dcterms:W3CDTF">2019-09-09T02:44:31Z</dcterms:created>
  <dcterms:modified xsi:type="dcterms:W3CDTF">2021-07-19T09:44:08Z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9A73EFC3D63B41CEAA0D0C9BBA001C26</vt:lpwstr>
  </property>
</Properties>
</file>